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5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OVÁNÍ\r.2017\MIX MAX\SPŠ Jedovnice\aktualiz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X1 Pol" sheetId="12" r:id="rId4"/>
    <sheet name="01 X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X1 Pol'!$1:$7</definedName>
    <definedName name="_xlnm.Print_Titles" localSheetId="4">'01 X2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X1 Pol'!$A$1:$W$45</definedName>
    <definedName name="_xlnm.Print_Area" localSheetId="4">'01 X2 Pol'!$A$1:$W$45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G42" i="1"/>
  <c r="F42" i="1"/>
  <c r="G41" i="1"/>
  <c r="H41" i="1" s="1"/>
  <c r="I41" i="1" s="1"/>
  <c r="F41" i="1"/>
  <c r="G40" i="1"/>
  <c r="F40" i="1"/>
  <c r="G39" i="1"/>
  <c r="F39" i="1"/>
  <c r="G44" i="13"/>
  <c r="G9" i="13"/>
  <c r="G8" i="13" s="1"/>
  <c r="I9" i="13"/>
  <c r="I8" i="13" s="1"/>
  <c r="K9" i="13"/>
  <c r="K8" i="13" s="1"/>
  <c r="O9" i="13"/>
  <c r="O8" i="13" s="1"/>
  <c r="Q9" i="13"/>
  <c r="V9" i="13"/>
  <c r="G10" i="13"/>
  <c r="M10" i="13" s="1"/>
  <c r="I10" i="13"/>
  <c r="K10" i="13"/>
  <c r="O10" i="13"/>
  <c r="Q10" i="13"/>
  <c r="Q8" i="13" s="1"/>
  <c r="V10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V8" i="13" s="1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I24" i="13"/>
  <c r="K24" i="13"/>
  <c r="M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K35" i="13"/>
  <c r="Q35" i="13"/>
  <c r="V35" i="13"/>
  <c r="G36" i="13"/>
  <c r="G35" i="13" s="1"/>
  <c r="I36" i="13"/>
  <c r="I35" i="13" s="1"/>
  <c r="K36" i="13"/>
  <c r="M36" i="13"/>
  <c r="M35" i="13" s="1"/>
  <c r="O36" i="13"/>
  <c r="Q36" i="13"/>
  <c r="V36" i="13"/>
  <c r="G37" i="13"/>
  <c r="M37" i="13" s="1"/>
  <c r="I37" i="13"/>
  <c r="K37" i="13"/>
  <c r="O37" i="13"/>
  <c r="O35" i="13" s="1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V39" i="13"/>
  <c r="G40" i="13"/>
  <c r="I40" i="13"/>
  <c r="K40" i="13"/>
  <c r="M40" i="13"/>
  <c r="M39" i="13" s="1"/>
  <c r="O40" i="13"/>
  <c r="Q40" i="13"/>
  <c r="Q39" i="13" s="1"/>
  <c r="V40" i="13"/>
  <c r="G41" i="13"/>
  <c r="I41" i="13"/>
  <c r="K41" i="13"/>
  <c r="M41" i="13"/>
  <c r="O41" i="13"/>
  <c r="O39" i="13" s="1"/>
  <c r="Q41" i="13"/>
  <c r="V41" i="13"/>
  <c r="G42" i="13"/>
  <c r="I42" i="13"/>
  <c r="K42" i="13"/>
  <c r="M42" i="13"/>
  <c r="O42" i="13"/>
  <c r="Q42" i="13"/>
  <c r="V42" i="13"/>
  <c r="AE44" i="13"/>
  <c r="G44" i="12"/>
  <c r="G9" i="12"/>
  <c r="G8" i="12" s="1"/>
  <c r="I9" i="12"/>
  <c r="I8" i="12" s="1"/>
  <c r="K9" i="12"/>
  <c r="O9" i="12"/>
  <c r="O8" i="12" s="1"/>
  <c r="Q9" i="12"/>
  <c r="V9" i="12"/>
  <c r="G10" i="12"/>
  <c r="M10" i="12" s="1"/>
  <c r="I10" i="12"/>
  <c r="K10" i="12"/>
  <c r="O10" i="12"/>
  <c r="Q10" i="12"/>
  <c r="Q8" i="12" s="1"/>
  <c r="V10" i="12"/>
  <c r="G13" i="12"/>
  <c r="M13" i="12" s="1"/>
  <c r="I13" i="12"/>
  <c r="K13" i="12"/>
  <c r="K8" i="12" s="1"/>
  <c r="O13" i="12"/>
  <c r="Q13" i="12"/>
  <c r="V13" i="12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V8" i="12" s="1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K35" i="12"/>
  <c r="O35" i="12"/>
  <c r="Q35" i="12"/>
  <c r="V35" i="12"/>
  <c r="G36" i="12"/>
  <c r="G35" i="12" s="1"/>
  <c r="I36" i="12"/>
  <c r="K36" i="12"/>
  <c r="M36" i="12"/>
  <c r="M35" i="12" s="1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I35" i="12" s="1"/>
  <c r="K38" i="12"/>
  <c r="O38" i="12"/>
  <c r="Q38" i="12"/>
  <c r="V38" i="12"/>
  <c r="G39" i="12"/>
  <c r="I39" i="12"/>
  <c r="K39" i="12"/>
  <c r="V39" i="12"/>
  <c r="G40" i="12"/>
  <c r="I40" i="12"/>
  <c r="K40" i="12"/>
  <c r="M40" i="12"/>
  <c r="M39" i="12" s="1"/>
  <c r="O40" i="12"/>
  <c r="O39" i="12" s="1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Q39" i="12" s="1"/>
  <c r="V42" i="12"/>
  <c r="AE44" i="12"/>
  <c r="I20" i="1"/>
  <c r="I19" i="1"/>
  <c r="I18" i="1"/>
  <c r="I17" i="1"/>
  <c r="I16" i="1"/>
  <c r="I53" i="1"/>
  <c r="J52" i="1" s="1"/>
  <c r="J50" i="1"/>
  <c r="F43" i="1"/>
  <c r="G43" i="1"/>
  <c r="G25" i="1" s="1"/>
  <c r="A25" i="1" s="1"/>
  <c r="A26" i="1" s="1"/>
  <c r="G26" i="1" s="1"/>
  <c r="H43" i="1"/>
  <c r="H42" i="1"/>
  <c r="I42" i="1" s="1"/>
  <c r="H40" i="1"/>
  <c r="I40" i="1" s="1"/>
  <c r="H39" i="1"/>
  <c r="I39" i="1" s="1"/>
  <c r="I43" i="1" s="1"/>
  <c r="J51" i="1" l="1"/>
  <c r="J53" i="1" s="1"/>
  <c r="G28" i="1"/>
  <c r="G23" i="1"/>
  <c r="AF44" i="13"/>
  <c r="M9" i="13"/>
  <c r="M8" i="13" s="1"/>
  <c r="AF44" i="12"/>
  <c r="M9" i="12"/>
  <c r="M8" i="12" s="1"/>
  <c r="J40" i="1"/>
  <c r="J42" i="1"/>
  <c r="J39" i="1"/>
  <c r="J43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<sst xmlns="http://schemas.openxmlformats.org/spreadsheetml/2006/main" count="550" uniqueCount="171">
  <si>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</si>
  <si>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</si>
  <si>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</si>
  <si>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</si>
  <si>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</si>
  <si>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</si>
  <si>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</si>
  <si>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</si>
  <si>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</si>
  <si>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</si>
  <si>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</si>
  <si>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</si>
  <si>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</si>
  <si>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</si>
  <si>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</si>
  <si>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</si>
  <si>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</si>
  <si>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</si>
  <si>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</si>
  <si>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</si>
  <si>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</si>
  <si>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</si>
  <si>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</si>
  <si>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</si>
  <si>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</si>
  <si>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</si>
  <si>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</si>
  <si>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</si>
  <si>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</si>
  <si>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</si>
  <si>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</si>
  <si>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</si>
  <si>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</si>
  <si>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</si>
  <si>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</si>
  <si>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</si>
  <si>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</si>
  <si>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</si>
  <si>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</si>
  <si>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</si>
  <si>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</si>
  <si>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</si>
  <si>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</si>
  <si>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MX17/20</t>
  </si>
  <si>
    <t>Jedovnice hala</t>
  </si>
  <si>
    <t>Stavba</t>
  </si>
  <si>
    <t>01</t>
  </si>
  <si>
    <t>HALA</t>
  </si>
  <si>
    <t>X1</t>
  </si>
  <si>
    <t xml:space="preserve">Hromosvod - budova C </t>
  </si>
  <si>
    <t>X2</t>
  </si>
  <si>
    <t xml:space="preserve">Hromosvod - budova D </t>
  </si>
  <si>
    <t>Celkem za stavbu</t>
  </si>
  <si>
    <t>CZK</t>
  </si>
  <si>
    <t>Rekapitulace dílů</t>
  </si>
  <si>
    <t>Typ dílu</t>
  </si>
  <si>
    <t>M21</t>
  </si>
  <si>
    <t>Elektromontáže</t>
  </si>
  <si>
    <t>M21h</t>
  </si>
  <si>
    <t>HZS - hodinové zúčtovací sazby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</si>
  <si>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</si>
  <si>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</si>
  <si>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</si>
  <si>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</si>
  <si>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</si>
  <si>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</si>
  <si>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</si>
  <si>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</si>
  <si>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</si>
  <si>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</si>
  <si>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</si>
  <si>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</si>
  <si>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</si>
  <si>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</si>
  <si>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</si>
  <si>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</si>
  <si>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</si>
  <si>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</si>
  <si>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</si>
  <si>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</si>
  <si>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</si>
  <si>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</si>
  <si>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</si>
  <si>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</si>
  <si>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</si>
  <si>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</si>
  <si>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</si>
  <si>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</si>
  <si>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</si>
  <si>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</si>
  <si>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</si>
  <si>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210220021R00</t>
  </si>
  <si>
    <t>Vedení uzemňovací uzemňovací vedení v zemi vč. svorek, propoj. izolace spojů, FeZn, do 120 mm2</t>
  </si>
  <si>
    <t>m</t>
  </si>
  <si>
    <t>RTS 17/ II</t>
  </si>
  <si>
    <t>RTS 17/ I</t>
  </si>
  <si>
    <t>POL1_9</t>
  </si>
  <si>
    <t>35441120R</t>
  </si>
  <si>
    <t>pásek uzemňovací provedení pozinkovaný; 30 x 4 mm</t>
  </si>
  <si>
    <t>kg</t>
  </si>
  <si>
    <t>SPCM</t>
  </si>
  <si>
    <t>POL3_0</t>
  </si>
  <si>
    <t xml:space="preserve">+5% : 170,0*1,05 : </t>
  </si>
  <si>
    <t>VV</t>
  </si>
  <si>
    <t>178,5</t>
  </si>
  <si>
    <t>210220002R00</t>
  </si>
  <si>
    <t>Vedení uzemňovací uzemňovací vedení na povrchu vč. svorek upevnění, připojení - bez nátěru, FeZn, průměr 10 mm (pro ochran. pospojování)</t>
  </si>
  <si>
    <t>15615235R</t>
  </si>
  <si>
    <t>drát ocelový; tažený, měkký; pozink.; pr. 10,00 mm; jak. 11 343</t>
  </si>
  <si>
    <t xml:space="preserve">+5% : 20,0*0,62 : </t>
  </si>
  <si>
    <t>12,4</t>
  </si>
  <si>
    <t>210220111</t>
  </si>
  <si>
    <t>Montáž vodiče HVI vodiče</t>
  </si>
  <si>
    <t>Vlastní</t>
  </si>
  <si>
    <t>Indiv</t>
  </si>
  <si>
    <t>35444180</t>
  </si>
  <si>
    <t>HVI vodič long - černý d20</t>
  </si>
  <si>
    <t>764919408RMH</t>
  </si>
  <si>
    <t>Montáž podpěry vedení pro HVI vodiče</t>
  </si>
  <si>
    <t>kus</t>
  </si>
  <si>
    <t>R001</t>
  </si>
  <si>
    <t>Podpěra vedení vodiče HVI</t>
  </si>
  <si>
    <t>210220231R08</t>
  </si>
  <si>
    <t>Tyč jímací s upev. na stř.hřeben do 8 m</t>
  </si>
  <si>
    <t>podpůrná trubka 4,7m s jímacím hrotem 2,5m  a příslušenstvím</t>
  </si>
  <si>
    <t>kompl.</t>
  </si>
  <si>
    <t>02</t>
  </si>
  <si>
    <t>držák podpůrné trubky na stěnu s nast. délkou 400 mm až 700 mm</t>
  </si>
  <si>
    <t>03</t>
  </si>
  <si>
    <t>držák podpůrné trubky na stěnu</t>
  </si>
  <si>
    <t>210800646RT1</t>
  </si>
  <si>
    <t>Vodič nn a vn CYA 6 mm2 uložený pevně, včetně dodávky vodiče CYA 6</t>
  </si>
  <si>
    <t>210800649RT1</t>
  </si>
  <si>
    <t>Vodič nn a vn CYA 25 mm2 uložený pevně, včetně dodávky vodiče CYA 25</t>
  </si>
  <si>
    <t>POL1_</t>
  </si>
  <si>
    <t>07</t>
  </si>
  <si>
    <t>Instalační materiál (šroubky, hmoždinky, ….)</t>
  </si>
  <si>
    <t>08</t>
  </si>
  <si>
    <t>prostup podpůrné trubky krytinou</t>
  </si>
  <si>
    <t>210220302SP</t>
  </si>
  <si>
    <t>Svorka hromosvodová nad 2 šrouby /ST, SJ, SR, atd/, včetně dodávky svorky SR prosoj drát pásek</t>
  </si>
  <si>
    <t>210220302RT1</t>
  </si>
  <si>
    <t>Vedení uzemňovací svorky hromosvodové, nad 2 šrouby (ST, SJ, SR, atd.), včetně materiálu - svorka SR 2b pro pásek</t>
  </si>
  <si>
    <t>12</t>
  </si>
  <si>
    <t>Montáž chodníkové revizní krabice</t>
  </si>
  <si>
    <t>13</t>
  </si>
  <si>
    <t>Chodníková revizní krabice s revizní svorkou</t>
  </si>
  <si>
    <t>210192571REST00</t>
  </si>
  <si>
    <t>Montáž ekvipotencionální svorkovnice</t>
  </si>
  <si>
    <t>R008</t>
  </si>
  <si>
    <t>Ekvipotencionální svorkovnice K12</t>
  </si>
  <si>
    <t>ZZ500000</t>
  </si>
  <si>
    <t>Nespecifikovatelné práce</t>
  </si>
  <si>
    <t>hod</t>
  </si>
  <si>
    <t>ZZ500001</t>
  </si>
  <si>
    <t>Koordinace s ostatními účastníky výstavby</t>
  </si>
  <si>
    <t>220890202R00</t>
  </si>
  <si>
    <t>Revize</t>
  </si>
  <si>
    <t>kpl</t>
  </si>
  <si>
    <t>460010024R00</t>
  </si>
  <si>
    <t>Vytýčení kabelové trasy v zastavěném prostoru</t>
  </si>
  <si>
    <t>kpl.</t>
  </si>
  <si>
    <t>460200134RT1</t>
  </si>
  <si>
    <t>Výkop kabelové rýhy 35/50 cm  hor.4, strojní výkop rýhy</t>
  </si>
  <si>
    <t>460560134R00</t>
  </si>
  <si>
    <t>Zához rýhy 35/50 cm, hornina třídy 4</t>
  </si>
  <si>
    <t>SUM</t>
  </si>
  <si>
    <t>END</t>
  </si>
  <si>
    <t xml:space="preserve">+5% : 10,0*0,62 : </t>
  </si>
  <si>
    <t>6,2</t>
  </si>
  <si>
    <t>Svorka hromosvodová nad 2 šrouby /ST, SJ, SR, atd/, včetně dodávky svorky SR 2b Fe pro spoj pásek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</si>
</sst>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BxAu9YYVUxH/tS+kAL5BpK5DVrU5uVodJ6VSW0tzN06TefOTDLqAzoXeZ+4JGh9ZPDkgQNCH1+ULgB/mrIeTdw==" saltValue="DkjdyANaCLA1vSbtLPvUX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7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SUMIF(F50:F52,A16,I50:I52)+SUMIF(F50:F52,"PSU",I50:I52)</f>
        <v>0</v>
      </c>
      <c r="J16" s="88"/>
    </row>
    <row r="17" spans="1:10" ht="23.25" customHeight="1" x14ac:dyDescent="0.2">
      <c r="A17" s="187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SUMIF(F50:F52,A17,I50:I52)</f>
        <v>0</v>
      </c>
      <c r="J17" s="88"/>
    </row>
    <row r="18" spans="1:10" ht="23.25" customHeight="1" x14ac:dyDescent="0.2">
      <c r="A18" s="187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SUMIF(F50:F52,A18,I50:I52)</f>
        <v>0</v>
      </c>
      <c r="J18" s="88"/>
    </row>
    <row r="19" spans="1:10" ht="23.25" customHeight="1" x14ac:dyDescent="0.2">
      <c r="A19" s="187" t="s">
        <v>62</v>
      </c>
      <c r="B19" s="57" t="s">
        <v>27</v>
      </c>
      <c r="C19" s="58"/>
      <c r="D19" s="59"/>
      <c r="E19" s="86"/>
      <c r="F19" s="87"/>
      <c r="G19" s="86"/>
      <c r="H19" s="87"/>
      <c r="I19" s="86">
        <f>SUMIF(F50:F52,A19,I50:I52)</f>
        <v>0</v>
      </c>
      <c r="J19" s="88"/>
    </row>
    <row r="20" spans="1:10" ht="23.25" customHeight="1" x14ac:dyDescent="0.2">
      <c r="A20" s="187" t="s">
        <v>63</v>
      </c>
      <c r="B20" s="57" t="s">
        <v>28</v>
      </c>
      <c r="C20" s="58"/>
      <c r="D20" s="59"/>
      <c r="E20" s="86"/>
      <c r="F20" s="87"/>
      <c r="G20" s="86"/>
      <c r="H20" s="87"/>
      <c r="I20" s="86">
        <f>SUMIF(F50:F52,A20,I50:I52)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43039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'01 X1 Pol'!AE44+'01 X2 Pol'!AE44</f>
        <v>0</v>
      </c>
      <c r="G39" s="143">
        <f>'01 X1 Pol'!AF44+'01 X2 Pol'!AF44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'01 X1 Pol'!AE44+'01 X2 Pol'!AE44</f>
        <v>0</v>
      </c>
      <c r="G40" s="150">
        <f>'01 X1 Pol'!AF44+'01 X2 Pol'!AF44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48</v>
      </c>
      <c r="C41" s="140" t="s">
        <v>49</v>
      </c>
      <c r="D41" s="141"/>
      <c r="E41" s="141"/>
      <c r="F41" s="153">
        <f>'01 X1 Pol'!AE44</f>
        <v>0</v>
      </c>
      <c r="G41" s="144">
        <f>'01 X1 Pol'!AF44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3</v>
      </c>
      <c r="B42" s="152" t="s">
        <v>50</v>
      </c>
      <c r="C42" s="140" t="s">
        <v>51</v>
      </c>
      <c r="D42" s="141"/>
      <c r="E42" s="141"/>
      <c r="F42" s="153">
        <f>'01 X2 Pol'!AE44</f>
        <v>0</v>
      </c>
      <c r="G42" s="144">
        <f>'01 X2 Pol'!AF44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10" ht="25.5" customHeight="1" x14ac:dyDescent="0.2">
      <c r="A43" s="129"/>
      <c r="B43" s="154" t="s">
        <v>52</v>
      </c>
      <c r="C43" s="155"/>
      <c r="D43" s="155"/>
      <c r="E43" s="156"/>
      <c r="F43" s="157">
        <f>SUMIF(A39:A42,"=1",F39:F42)</f>
        <v>0</v>
      </c>
      <c r="G43" s="158">
        <f>SUMIF(A39:A42,"=1",G39:G42)</f>
        <v>0</v>
      </c>
      <c r="H43" s="158">
        <f>SUMIF(A39:A42,"=1",H39:H42)</f>
        <v>0</v>
      </c>
      <c r="I43" s="158">
        <f>SUMIF(A39:A42,"=1",I39:I42)</f>
        <v>0</v>
      </c>
      <c r="J43" s="159">
        <f>SUMIF(A39:A42,"=1",J39:J42)</f>
        <v>0</v>
      </c>
    </row>
    <row r="47" spans="1:10" ht="15.75" x14ac:dyDescent="0.25">
      <c r="B47" s="169" t="s">
        <v>54</v>
      </c>
    </row>
    <row r="49" spans="1:10" ht="25.5" customHeight="1" x14ac:dyDescent="0.2">
      <c r="A49" s="170"/>
      <c r="B49" s="173" t="s">
        <v>17</v>
      </c>
      <c r="C49" s="173" t="s">
        <v>5</v>
      </c>
      <c r="D49" s="174"/>
      <c r="E49" s="174"/>
      <c r="F49" s="175" t="s">
        <v>55</v>
      </c>
      <c r="G49" s="175"/>
      <c r="H49" s="175"/>
      <c r="I49" s="175" t="s">
        <v>29</v>
      </c>
      <c r="J49" s="175" t="s">
        <v>0</v>
      </c>
    </row>
    <row r="50" spans="1:10" ht="25.5" customHeight="1" x14ac:dyDescent="0.2">
      <c r="A50" s="171"/>
      <c r="B50" s="176" t="s">
        <v>56</v>
      </c>
      <c r="C50" s="177" t="s">
        <v>57</v>
      </c>
      <c r="D50" s="178"/>
      <c r="E50" s="178"/>
      <c r="F50" s="183" t="s">
        <v>26</v>
      </c>
      <c r="G50" s="184"/>
      <c r="H50" s="184"/>
      <c r="I50" s="184">
        <f>'01 X1 Pol'!G8+'01 X2 Pol'!G8</f>
        <v>0</v>
      </c>
      <c r="J50" s="181" t="str">
        <f>IF(I53=0,"",I50/I53*100)</f>
        <v/>
      </c>
    </row>
    <row r="51" spans="1:10" ht="25.5" customHeight="1" x14ac:dyDescent="0.2">
      <c r="A51" s="171"/>
      <c r="B51" s="176" t="s">
        <v>58</v>
      </c>
      <c r="C51" s="177" t="s">
        <v>59</v>
      </c>
      <c r="D51" s="178"/>
      <c r="E51" s="178"/>
      <c r="F51" s="183" t="s">
        <v>26</v>
      </c>
      <c r="G51" s="184"/>
      <c r="H51" s="184"/>
      <c r="I51" s="184">
        <f>'01 X1 Pol'!G35+'01 X2 Pol'!G35</f>
        <v>0</v>
      </c>
      <c r="J51" s="181" t="str">
        <f>IF(I53=0,"",I51/I53*100)</f>
        <v/>
      </c>
    </row>
    <row r="52" spans="1:10" ht="25.5" customHeight="1" x14ac:dyDescent="0.2">
      <c r="A52" s="171"/>
      <c r="B52" s="176" t="s">
        <v>60</v>
      </c>
      <c r="C52" s="177" t="s">
        <v>61</v>
      </c>
      <c r="D52" s="178"/>
      <c r="E52" s="178"/>
      <c r="F52" s="183" t="s">
        <v>26</v>
      </c>
      <c r="G52" s="184"/>
      <c r="H52" s="184"/>
      <c r="I52" s="184">
        <f>'01 X1 Pol'!G39+'01 X2 Pol'!G39</f>
        <v>0</v>
      </c>
      <c r="J52" s="181" t="str">
        <f>IF(I53=0,"",I52/I53*100)</f>
        <v/>
      </c>
    </row>
    <row r="53" spans="1:10" ht="25.5" customHeight="1" x14ac:dyDescent="0.2">
      <c r="A53" s="172"/>
      <c r="B53" s="179" t="s">
        <v>1</v>
      </c>
      <c r="C53" s="179"/>
      <c r="D53" s="180"/>
      <c r="E53" s="180"/>
      <c r="F53" s="185"/>
      <c r="G53" s="186"/>
      <c r="H53" s="186"/>
      <c r="I53" s="186">
        <f>SUM(I50:I52)</f>
        <v>0</v>
      </c>
      <c r="J53" s="182">
        <f>SUM(J50:J52)</f>
        <v>0</v>
      </c>
    </row>
    <row r="54" spans="1:10" x14ac:dyDescent="0.2">
      <c r="F54" s="127"/>
      <c r="G54" s="126"/>
      <c r="H54" s="127"/>
      <c r="I54" s="126"/>
      <c r="J54" s="128"/>
    </row>
    <row r="55" spans="1:10" x14ac:dyDescent="0.2">
      <c r="F55" s="127"/>
      <c r="G55" s="126"/>
      <c r="H55" s="127"/>
      <c r="I55" s="126"/>
      <c r="J55" s="128"/>
    </row>
    <row r="56" spans="1:10" x14ac:dyDescent="0.2">
      <c r="F56" s="127"/>
      <c r="G56" s="126"/>
      <c r="H56" s="127"/>
      <c r="I56" s="126"/>
      <c r="J56" s="128"/>
    </row>
  </sheetData>
  <sheetProtection algorithmName="SHA-512" hashValue="wvr56/HI1RAWHVhOaTUx3bZ9S7Hyn5EiCuZjb8vX7cLmTVvfyZi/MCwl/CebJ8XyNShSAHlhuEhBfW47qH1qUQ==" saltValue="DHD8mIk/f1IUN5hXJcDuH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sn+hic0eDujWdlExhKDpMn4EPKTkWwKjj2WtSiLqqZ7fRwu8E7FK8qPqIaJyWTihZNHjfNTDAb5jFiMJw3tFCA==" saltValue="9Fdp0VDXUdd43NU1N/o3G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64</v>
      </c>
      <c r="B1" s="189"/>
      <c r="C1" s="189"/>
      <c r="D1" s="189"/>
      <c r="E1" s="189"/>
      <c r="F1" s="189"/>
      <c r="G1" s="189"/>
      <c r="AG1" t="s">
        <v>65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66</v>
      </c>
    </row>
    <row r="3" spans="1:60" ht="24.95" customHeight="1" x14ac:dyDescent="0.2">
      <c r="A3" s="190" t="s">
        <v>8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66</v>
      </c>
      <c r="AG3" t="s">
        <v>67</v>
      </c>
    </row>
    <row r="4" spans="1:60" ht="24.95" customHeight="1" x14ac:dyDescent="0.2">
      <c r="A4" s="194" t="s">
        <v>9</v>
      </c>
      <c r="B4" s="195" t="s">
        <v>48</v>
      </c>
      <c r="C4" s="196" t="s">
        <v>49</v>
      </c>
      <c r="D4" s="197"/>
      <c r="E4" s="197"/>
      <c r="F4" s="197"/>
      <c r="G4" s="198"/>
      <c r="AG4" t="s">
        <v>68</v>
      </c>
    </row>
    <row r="5" spans="1:60" x14ac:dyDescent="0.2">
      <c r="D5" s="188"/>
    </row>
    <row r="6" spans="1:60" ht="38.25" x14ac:dyDescent="0.2">
      <c r="A6" s="200" t="s">
        <v>69</v>
      </c>
      <c r="B6" s="202" t="s">
        <v>70</v>
      </c>
      <c r="C6" s="202" t="s">
        <v>71</v>
      </c>
      <c r="D6" s="201" t="s">
        <v>72</v>
      </c>
      <c r="E6" s="200" t="s">
        <v>73</v>
      </c>
      <c r="F6" s="199" t="s">
        <v>74</v>
      </c>
      <c r="G6" s="200" t="s">
        <v>29</v>
      </c>
      <c r="H6" s="203" t="s">
        <v>30</v>
      </c>
      <c r="I6" s="203" t="s">
        <v>75</v>
      </c>
      <c r="J6" s="203" t="s">
        <v>31</v>
      </c>
      <c r="K6" s="203" t="s">
        <v>76</v>
      </c>
      <c r="L6" s="203" t="s">
        <v>77</v>
      </c>
      <c r="M6" s="203" t="s">
        <v>78</v>
      </c>
      <c r="N6" s="203" t="s">
        <v>79</v>
      </c>
      <c r="O6" s="203" t="s">
        <v>80</v>
      </c>
      <c r="P6" s="203" t="s">
        <v>81</v>
      </c>
      <c r="Q6" s="203" t="s">
        <v>82</v>
      </c>
      <c r="R6" s="203" t="s">
        <v>83</v>
      </c>
      <c r="S6" s="203" t="s">
        <v>84</v>
      </c>
      <c r="T6" s="203" t="s">
        <v>85</v>
      </c>
      <c r="U6" s="203" t="s">
        <v>86</v>
      </c>
      <c r="V6" s="203" t="s">
        <v>87</v>
      </c>
      <c r="W6" s="203" t="s">
        <v>88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89</v>
      </c>
      <c r="B8" s="218" t="s">
        <v>56</v>
      </c>
      <c r="C8" s="238" t="s">
        <v>57</v>
      </c>
      <c r="D8" s="219"/>
      <c r="E8" s="220"/>
      <c r="F8" s="221"/>
      <c r="G8" s="221">
        <f>SUMIF(AG9:AG34,"&lt;&gt;NOR",G9:G34)</f>
        <v>0</v>
      </c>
      <c r="H8" s="221"/>
      <c r="I8" s="221">
        <f>SUM(I9:I34)</f>
        <v>0</v>
      </c>
      <c r="J8" s="221"/>
      <c r="K8" s="221">
        <f>SUM(K9:K34)</f>
        <v>0</v>
      </c>
      <c r="L8" s="221"/>
      <c r="M8" s="221">
        <f>SUM(M9:M34)</f>
        <v>0</v>
      </c>
      <c r="N8" s="221"/>
      <c r="O8" s="221">
        <f>SUM(O9:O34)</f>
        <v>0.23</v>
      </c>
      <c r="P8" s="221"/>
      <c r="Q8" s="221">
        <f>SUM(Q9:Q34)</f>
        <v>0</v>
      </c>
      <c r="R8" s="221"/>
      <c r="S8" s="221"/>
      <c r="T8" s="222"/>
      <c r="U8" s="216"/>
      <c r="V8" s="216">
        <f>SUM(V9:V34)</f>
        <v>46.2</v>
      </c>
      <c r="W8" s="216"/>
      <c r="AG8" t="s">
        <v>90</v>
      </c>
    </row>
    <row r="9" spans="1:60" ht="22.5" outlineLevel="1" x14ac:dyDescent="0.2">
      <c r="A9" s="230">
        <v>1</v>
      </c>
      <c r="B9" s="231" t="s">
        <v>91</v>
      </c>
      <c r="C9" s="239" t="s">
        <v>92</v>
      </c>
      <c r="D9" s="232" t="s">
        <v>93</v>
      </c>
      <c r="E9" s="233">
        <v>170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56</v>
      </c>
      <c r="S9" s="235" t="s">
        <v>94</v>
      </c>
      <c r="T9" s="236" t="s">
        <v>95</v>
      </c>
      <c r="U9" s="213">
        <v>0.13</v>
      </c>
      <c r="V9" s="213">
        <f>ROUND(E9*U9,2)</f>
        <v>22.1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96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23">
        <v>2</v>
      </c>
      <c r="B10" s="224" t="s">
        <v>97</v>
      </c>
      <c r="C10" s="240" t="s">
        <v>98</v>
      </c>
      <c r="D10" s="225" t="s">
        <v>99</v>
      </c>
      <c r="E10" s="226">
        <v>178.5</v>
      </c>
      <c r="F10" s="227"/>
      <c r="G10" s="228">
        <f>ROUND(E10*F10,2)</f>
        <v>0</v>
      </c>
      <c r="H10" s="227"/>
      <c r="I10" s="228">
        <f>ROUND(E10*H10,2)</f>
        <v>0</v>
      </c>
      <c r="J10" s="227"/>
      <c r="K10" s="228">
        <f>ROUND(E10*J10,2)</f>
        <v>0</v>
      </c>
      <c r="L10" s="228">
        <v>21</v>
      </c>
      <c r="M10" s="228">
        <f>G10*(1+L10/100)</f>
        <v>0</v>
      </c>
      <c r="N10" s="228">
        <v>1E-3</v>
      </c>
      <c r="O10" s="228">
        <f>ROUND(E10*N10,2)</f>
        <v>0.18</v>
      </c>
      <c r="P10" s="228">
        <v>0</v>
      </c>
      <c r="Q10" s="228">
        <f>ROUND(E10*P10,2)</f>
        <v>0</v>
      </c>
      <c r="R10" s="228" t="s">
        <v>100</v>
      </c>
      <c r="S10" s="228" t="s">
        <v>94</v>
      </c>
      <c r="T10" s="229" t="s">
        <v>95</v>
      </c>
      <c r="U10" s="213">
        <v>0</v>
      </c>
      <c r="V10" s="213">
        <f>ROUND(E10*U10,2)</f>
        <v>0</v>
      </c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101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11"/>
      <c r="B11" s="212"/>
      <c r="C11" s="241" t="s">
        <v>102</v>
      </c>
      <c r="D11" s="214"/>
      <c r="E11" s="215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103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11"/>
      <c r="B12" s="212"/>
      <c r="C12" s="241" t="s">
        <v>104</v>
      </c>
      <c r="D12" s="214"/>
      <c r="E12" s="215">
        <v>178.5</v>
      </c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103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30">
        <v>3</v>
      </c>
      <c r="B13" s="231" t="s">
        <v>105</v>
      </c>
      <c r="C13" s="239" t="s">
        <v>106</v>
      </c>
      <c r="D13" s="232" t="s">
        <v>93</v>
      </c>
      <c r="E13" s="233">
        <v>20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 t="s">
        <v>56</v>
      </c>
      <c r="S13" s="235" t="s">
        <v>94</v>
      </c>
      <c r="T13" s="236" t="s">
        <v>95</v>
      </c>
      <c r="U13" s="213">
        <v>0.17917</v>
      </c>
      <c r="V13" s="213">
        <f>ROUND(E13*U13,2)</f>
        <v>3.58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96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23">
        <v>4</v>
      </c>
      <c r="B14" s="224" t="s">
        <v>107</v>
      </c>
      <c r="C14" s="240" t="s">
        <v>108</v>
      </c>
      <c r="D14" s="225" t="s">
        <v>99</v>
      </c>
      <c r="E14" s="226">
        <v>12.4</v>
      </c>
      <c r="F14" s="227"/>
      <c r="G14" s="228">
        <f>ROUND(E14*F14,2)</f>
        <v>0</v>
      </c>
      <c r="H14" s="227"/>
      <c r="I14" s="228">
        <f>ROUND(E14*H14,2)</f>
        <v>0</v>
      </c>
      <c r="J14" s="227"/>
      <c r="K14" s="228">
        <f>ROUND(E14*J14,2)</f>
        <v>0</v>
      </c>
      <c r="L14" s="228">
        <v>21</v>
      </c>
      <c r="M14" s="228">
        <f>G14*(1+L14/100)</f>
        <v>0</v>
      </c>
      <c r="N14" s="228">
        <v>1E-3</v>
      </c>
      <c r="O14" s="228">
        <f>ROUND(E14*N14,2)</f>
        <v>0.01</v>
      </c>
      <c r="P14" s="228">
        <v>0</v>
      </c>
      <c r="Q14" s="228">
        <f>ROUND(E14*P14,2)</f>
        <v>0</v>
      </c>
      <c r="R14" s="228" t="s">
        <v>100</v>
      </c>
      <c r="S14" s="228" t="s">
        <v>94</v>
      </c>
      <c r="T14" s="229" t="s">
        <v>95</v>
      </c>
      <c r="U14" s="213">
        <v>0</v>
      </c>
      <c r="V14" s="213">
        <f>ROUND(E14*U14,2)</f>
        <v>0</v>
      </c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101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11"/>
      <c r="B15" s="212"/>
      <c r="C15" s="241" t="s">
        <v>109</v>
      </c>
      <c r="D15" s="214"/>
      <c r="E15" s="215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103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41" t="s">
        <v>110</v>
      </c>
      <c r="D16" s="214"/>
      <c r="E16" s="215">
        <v>12.4</v>
      </c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103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30">
        <v>5</v>
      </c>
      <c r="B17" s="231" t="s">
        <v>111</v>
      </c>
      <c r="C17" s="239" t="s">
        <v>112</v>
      </c>
      <c r="D17" s="232" t="s">
        <v>93</v>
      </c>
      <c r="E17" s="233">
        <v>96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113</v>
      </c>
      <c r="T17" s="236" t="s">
        <v>114</v>
      </c>
      <c r="U17" s="213">
        <v>0</v>
      </c>
      <c r="V17" s="213">
        <f>ROUND(E17*U17,2)</f>
        <v>0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96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30">
        <v>6</v>
      </c>
      <c r="B18" s="231" t="s">
        <v>115</v>
      </c>
      <c r="C18" s="239" t="s">
        <v>116</v>
      </c>
      <c r="D18" s="232" t="s">
        <v>93</v>
      </c>
      <c r="E18" s="233">
        <v>96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113</v>
      </c>
      <c r="T18" s="236" t="s">
        <v>114</v>
      </c>
      <c r="U18" s="213">
        <v>0</v>
      </c>
      <c r="V18" s="213">
        <f>ROUND(E18*U18,2)</f>
        <v>0</v>
      </c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101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30">
        <v>7</v>
      </c>
      <c r="B19" s="231" t="s">
        <v>117</v>
      </c>
      <c r="C19" s="239" t="s">
        <v>118</v>
      </c>
      <c r="D19" s="232" t="s">
        <v>119</v>
      </c>
      <c r="E19" s="233">
        <v>80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113</v>
      </c>
      <c r="T19" s="236" t="s">
        <v>114</v>
      </c>
      <c r="U19" s="213">
        <v>0</v>
      </c>
      <c r="V19" s="213">
        <f>ROUND(E19*U19,2)</f>
        <v>0</v>
      </c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96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30">
        <v>8</v>
      </c>
      <c r="B20" s="231" t="s">
        <v>120</v>
      </c>
      <c r="C20" s="239" t="s">
        <v>121</v>
      </c>
      <c r="D20" s="232" t="s">
        <v>119</v>
      </c>
      <c r="E20" s="233">
        <v>80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/>
      <c r="S20" s="235" t="s">
        <v>113</v>
      </c>
      <c r="T20" s="236" t="s">
        <v>114</v>
      </c>
      <c r="U20" s="213">
        <v>0</v>
      </c>
      <c r="V20" s="213">
        <f>ROUND(E20*U20,2)</f>
        <v>0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101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30">
        <v>9</v>
      </c>
      <c r="B21" s="231" t="s">
        <v>122</v>
      </c>
      <c r="C21" s="239" t="s">
        <v>123</v>
      </c>
      <c r="D21" s="232" t="s">
        <v>119</v>
      </c>
      <c r="E21" s="233">
        <v>6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5"/>
      <c r="S21" s="235" t="s">
        <v>113</v>
      </c>
      <c r="T21" s="236" t="s">
        <v>114</v>
      </c>
      <c r="U21" s="213">
        <v>0</v>
      </c>
      <c r="V21" s="213">
        <f>ROUND(E21*U21,2)</f>
        <v>0</v>
      </c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96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30">
        <v>10</v>
      </c>
      <c r="B22" s="231" t="s">
        <v>46</v>
      </c>
      <c r="C22" s="239" t="s">
        <v>124</v>
      </c>
      <c r="D22" s="232" t="s">
        <v>125</v>
      </c>
      <c r="E22" s="233">
        <v>6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/>
      <c r="S22" s="235" t="s">
        <v>113</v>
      </c>
      <c r="T22" s="236" t="s">
        <v>114</v>
      </c>
      <c r="U22" s="213">
        <v>0</v>
      </c>
      <c r="V22" s="213">
        <f>ROUND(E22*U22,2)</f>
        <v>0</v>
      </c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101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30">
        <v>11</v>
      </c>
      <c r="B23" s="231" t="s">
        <v>126</v>
      </c>
      <c r="C23" s="239" t="s">
        <v>127</v>
      </c>
      <c r="D23" s="232" t="s">
        <v>119</v>
      </c>
      <c r="E23" s="233">
        <v>8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113</v>
      </c>
      <c r="T23" s="236" t="s">
        <v>114</v>
      </c>
      <c r="U23" s="213">
        <v>0</v>
      </c>
      <c r="V23" s="213">
        <f>ROUND(E23*U23,2)</f>
        <v>0</v>
      </c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101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0">
        <v>12</v>
      </c>
      <c r="B24" s="231" t="s">
        <v>128</v>
      </c>
      <c r="C24" s="239" t="s">
        <v>129</v>
      </c>
      <c r="D24" s="232" t="s">
        <v>119</v>
      </c>
      <c r="E24" s="233">
        <v>4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113</v>
      </c>
      <c r="T24" s="236" t="s">
        <v>114</v>
      </c>
      <c r="U24" s="213">
        <v>0</v>
      </c>
      <c r="V24" s="213">
        <f>ROUND(E24*U24,2)</f>
        <v>0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101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30">
        <v>13</v>
      </c>
      <c r="B25" s="231" t="s">
        <v>130</v>
      </c>
      <c r="C25" s="239" t="s">
        <v>131</v>
      </c>
      <c r="D25" s="232" t="s">
        <v>93</v>
      </c>
      <c r="E25" s="233">
        <v>110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2.9E-4</v>
      </c>
      <c r="O25" s="235">
        <f>ROUND(E25*N25,2)</f>
        <v>0.03</v>
      </c>
      <c r="P25" s="235">
        <v>0</v>
      </c>
      <c r="Q25" s="235">
        <f>ROUND(E25*P25,2)</f>
        <v>0</v>
      </c>
      <c r="R25" s="235"/>
      <c r="S25" s="235" t="s">
        <v>94</v>
      </c>
      <c r="T25" s="236" t="s">
        <v>95</v>
      </c>
      <c r="U25" s="213">
        <v>9.1219999999999996E-2</v>
      </c>
      <c r="V25" s="213">
        <f>ROUND(E25*U25,2)</f>
        <v>10.029999999999999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96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30">
        <v>14</v>
      </c>
      <c r="B26" s="231" t="s">
        <v>132</v>
      </c>
      <c r="C26" s="239" t="s">
        <v>133</v>
      </c>
      <c r="D26" s="232" t="s">
        <v>93</v>
      </c>
      <c r="E26" s="233">
        <v>30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2.9E-4</v>
      </c>
      <c r="O26" s="235">
        <f>ROUND(E26*N26,2)</f>
        <v>0.01</v>
      </c>
      <c r="P26" s="235">
        <v>0</v>
      </c>
      <c r="Q26" s="235">
        <f>ROUND(E26*P26,2)</f>
        <v>0</v>
      </c>
      <c r="R26" s="235"/>
      <c r="S26" s="235" t="s">
        <v>94</v>
      </c>
      <c r="T26" s="236" t="s">
        <v>95</v>
      </c>
      <c r="U26" s="213">
        <v>9.1219999999999996E-2</v>
      </c>
      <c r="V26" s="213">
        <f>ROUND(E26*U26,2)</f>
        <v>2.74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134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30">
        <v>15</v>
      </c>
      <c r="B27" s="231" t="s">
        <v>135</v>
      </c>
      <c r="C27" s="239" t="s">
        <v>136</v>
      </c>
      <c r="D27" s="232" t="s">
        <v>119</v>
      </c>
      <c r="E27" s="233">
        <v>1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113</v>
      </c>
      <c r="T27" s="236" t="s">
        <v>114</v>
      </c>
      <c r="U27" s="213">
        <v>0</v>
      </c>
      <c r="V27" s="213">
        <f>ROUND(E27*U27,2)</f>
        <v>0</v>
      </c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30">
        <v>16</v>
      </c>
      <c r="B28" s="231" t="s">
        <v>137</v>
      </c>
      <c r="C28" s="239" t="s">
        <v>138</v>
      </c>
      <c r="D28" s="232" t="s">
        <v>119</v>
      </c>
      <c r="E28" s="233">
        <v>6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/>
      <c r="S28" s="235" t="s">
        <v>113</v>
      </c>
      <c r="T28" s="236" t="s">
        <v>114</v>
      </c>
      <c r="U28" s="213">
        <v>0</v>
      </c>
      <c r="V28" s="213">
        <f>ROUND(E28*U28,2)</f>
        <v>0</v>
      </c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101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ht="22.5" outlineLevel="1" x14ac:dyDescent="0.2">
      <c r="A29" s="230">
        <v>17</v>
      </c>
      <c r="B29" s="231" t="s">
        <v>139</v>
      </c>
      <c r="C29" s="239" t="s">
        <v>140</v>
      </c>
      <c r="D29" s="232" t="s">
        <v>119</v>
      </c>
      <c r="E29" s="233">
        <v>14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2.1000000000000001E-4</v>
      </c>
      <c r="O29" s="235">
        <f>ROUND(E29*N29,2)</f>
        <v>0</v>
      </c>
      <c r="P29" s="235">
        <v>0</v>
      </c>
      <c r="Q29" s="235">
        <f>ROUND(E29*P29,2)</f>
        <v>0</v>
      </c>
      <c r="R29" s="235"/>
      <c r="S29" s="235" t="s">
        <v>113</v>
      </c>
      <c r="T29" s="236" t="s">
        <v>114</v>
      </c>
      <c r="U29" s="213">
        <v>0.35216999999999998</v>
      </c>
      <c r="V29" s="213">
        <f>ROUND(E29*U29,2)</f>
        <v>4.93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134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30">
        <v>18</v>
      </c>
      <c r="B30" s="231" t="s">
        <v>141</v>
      </c>
      <c r="C30" s="239" t="s">
        <v>142</v>
      </c>
      <c r="D30" s="232" t="s">
        <v>119</v>
      </c>
      <c r="E30" s="233">
        <v>8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2.1000000000000001E-4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56</v>
      </c>
      <c r="S30" s="235" t="s">
        <v>94</v>
      </c>
      <c r="T30" s="236" t="s">
        <v>95</v>
      </c>
      <c r="U30" s="213">
        <v>0.35216999999999998</v>
      </c>
      <c r="V30" s="213">
        <f>ROUND(E30*U30,2)</f>
        <v>2.82</v>
      </c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134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30">
        <v>19</v>
      </c>
      <c r="B31" s="231" t="s">
        <v>143</v>
      </c>
      <c r="C31" s="239" t="s">
        <v>144</v>
      </c>
      <c r="D31" s="232" t="s">
        <v>119</v>
      </c>
      <c r="E31" s="233">
        <v>6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113</v>
      </c>
      <c r="T31" s="236" t="s">
        <v>114</v>
      </c>
      <c r="U31" s="213">
        <v>0</v>
      </c>
      <c r="V31" s="213">
        <f>ROUND(E31*U31,2)</f>
        <v>0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96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30">
        <v>20</v>
      </c>
      <c r="B32" s="231" t="s">
        <v>145</v>
      </c>
      <c r="C32" s="239" t="s">
        <v>146</v>
      </c>
      <c r="D32" s="232" t="s">
        <v>119</v>
      </c>
      <c r="E32" s="233">
        <v>6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/>
      <c r="S32" s="235" t="s">
        <v>113</v>
      </c>
      <c r="T32" s="236" t="s">
        <v>114</v>
      </c>
      <c r="U32" s="213">
        <v>0</v>
      </c>
      <c r="V32" s="213">
        <f>ROUND(E32*U32,2)</f>
        <v>0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101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30">
        <v>21</v>
      </c>
      <c r="B33" s="231" t="s">
        <v>147</v>
      </c>
      <c r="C33" s="239" t="s">
        <v>148</v>
      </c>
      <c r="D33" s="232" t="s">
        <v>119</v>
      </c>
      <c r="E33" s="233">
        <v>1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/>
      <c r="S33" s="235" t="s">
        <v>113</v>
      </c>
      <c r="T33" s="236" t="s">
        <v>114</v>
      </c>
      <c r="U33" s="213">
        <v>0</v>
      </c>
      <c r="V33" s="213">
        <f>ROUND(E33*U33,2)</f>
        <v>0</v>
      </c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96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30">
        <v>22</v>
      </c>
      <c r="B34" s="231" t="s">
        <v>149</v>
      </c>
      <c r="C34" s="239" t="s">
        <v>150</v>
      </c>
      <c r="D34" s="232" t="s">
        <v>119</v>
      </c>
      <c r="E34" s="233">
        <v>1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5"/>
      <c r="S34" s="235" t="s">
        <v>113</v>
      </c>
      <c r="T34" s="236" t="s">
        <v>114</v>
      </c>
      <c r="U34" s="213">
        <v>0</v>
      </c>
      <c r="V34" s="213">
        <f>ROUND(E34*U34,2)</f>
        <v>0</v>
      </c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101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x14ac:dyDescent="0.2">
      <c r="A35" s="217" t="s">
        <v>89</v>
      </c>
      <c r="B35" s="218" t="s">
        <v>58</v>
      </c>
      <c r="C35" s="238" t="s">
        <v>59</v>
      </c>
      <c r="D35" s="219"/>
      <c r="E35" s="220"/>
      <c r="F35" s="221"/>
      <c r="G35" s="221">
        <f>SUMIF(AG36:AG38,"&lt;&gt;NOR",G36:G38)</f>
        <v>0</v>
      </c>
      <c r="H35" s="221"/>
      <c r="I35" s="221">
        <f>SUM(I36:I38)</f>
        <v>0</v>
      </c>
      <c r="J35" s="221"/>
      <c r="K35" s="221">
        <f>SUM(K36:K38)</f>
        <v>0</v>
      </c>
      <c r="L35" s="221"/>
      <c r="M35" s="221">
        <f>SUM(M36:M38)</f>
        <v>0</v>
      </c>
      <c r="N35" s="221"/>
      <c r="O35" s="221">
        <f>SUM(O36:O38)</f>
        <v>0</v>
      </c>
      <c r="P35" s="221"/>
      <c r="Q35" s="221">
        <f>SUM(Q36:Q38)</f>
        <v>0</v>
      </c>
      <c r="R35" s="221"/>
      <c r="S35" s="221"/>
      <c r="T35" s="222"/>
      <c r="U35" s="216"/>
      <c r="V35" s="216">
        <f>SUM(V36:V38)</f>
        <v>1</v>
      </c>
      <c r="W35" s="216"/>
      <c r="AG35" t="s">
        <v>90</v>
      </c>
    </row>
    <row r="36" spans="1:60" outlineLevel="1" x14ac:dyDescent="0.2">
      <c r="A36" s="230">
        <v>23</v>
      </c>
      <c r="B36" s="231" t="s">
        <v>151</v>
      </c>
      <c r="C36" s="239" t="s">
        <v>152</v>
      </c>
      <c r="D36" s="232" t="s">
        <v>153</v>
      </c>
      <c r="E36" s="233">
        <v>10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0</v>
      </c>
      <c r="O36" s="235">
        <f>ROUND(E36*N36,2)</f>
        <v>0</v>
      </c>
      <c r="P36" s="235">
        <v>0</v>
      </c>
      <c r="Q36" s="235">
        <f>ROUND(E36*P36,2)</f>
        <v>0</v>
      </c>
      <c r="R36" s="235"/>
      <c r="S36" s="235" t="s">
        <v>113</v>
      </c>
      <c r="T36" s="236" t="s">
        <v>114</v>
      </c>
      <c r="U36" s="213">
        <v>0</v>
      </c>
      <c r="V36" s="213">
        <f>ROUND(E36*U36,2)</f>
        <v>0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96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30">
        <v>24</v>
      </c>
      <c r="B37" s="231" t="s">
        <v>154</v>
      </c>
      <c r="C37" s="239" t="s">
        <v>155</v>
      </c>
      <c r="D37" s="232" t="s">
        <v>153</v>
      </c>
      <c r="E37" s="233">
        <v>8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/>
      <c r="S37" s="235" t="s">
        <v>113</v>
      </c>
      <c r="T37" s="236" t="s">
        <v>114</v>
      </c>
      <c r="U37" s="213">
        <v>0</v>
      </c>
      <c r="V37" s="213">
        <f>ROUND(E37*U37,2)</f>
        <v>0</v>
      </c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96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30">
        <v>25</v>
      </c>
      <c r="B38" s="231" t="s">
        <v>156</v>
      </c>
      <c r="C38" s="239" t="s">
        <v>157</v>
      </c>
      <c r="D38" s="232" t="s">
        <v>158</v>
      </c>
      <c r="E38" s="233">
        <v>1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/>
      <c r="S38" s="235" t="s">
        <v>94</v>
      </c>
      <c r="T38" s="236" t="s">
        <v>114</v>
      </c>
      <c r="U38" s="213">
        <v>1</v>
      </c>
      <c r="V38" s="213">
        <f>ROUND(E38*U38,2)</f>
        <v>1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96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x14ac:dyDescent="0.2">
      <c r="A39" s="217" t="s">
        <v>89</v>
      </c>
      <c r="B39" s="218" t="s">
        <v>60</v>
      </c>
      <c r="C39" s="238" t="s">
        <v>61</v>
      </c>
      <c r="D39" s="219"/>
      <c r="E39" s="220"/>
      <c r="F39" s="221"/>
      <c r="G39" s="221">
        <f>SUMIF(AG40:AG42,"&lt;&gt;NOR",G40:G42)</f>
        <v>0</v>
      </c>
      <c r="H39" s="221"/>
      <c r="I39" s="221">
        <f>SUM(I40:I42)</f>
        <v>0</v>
      </c>
      <c r="J39" s="221"/>
      <c r="K39" s="221">
        <f>SUM(K40:K42)</f>
        <v>0</v>
      </c>
      <c r="L39" s="221"/>
      <c r="M39" s="221">
        <f>SUM(M40:M42)</f>
        <v>0</v>
      </c>
      <c r="N39" s="221"/>
      <c r="O39" s="221">
        <f>SUM(O40:O42)</f>
        <v>0</v>
      </c>
      <c r="P39" s="221"/>
      <c r="Q39" s="221">
        <f>SUM(Q40:Q42)</f>
        <v>0</v>
      </c>
      <c r="R39" s="221"/>
      <c r="S39" s="221"/>
      <c r="T39" s="222"/>
      <c r="U39" s="216"/>
      <c r="V39" s="216">
        <f>SUM(V40:V42)</f>
        <v>35.33</v>
      </c>
      <c r="W39" s="216"/>
      <c r="AG39" t="s">
        <v>90</v>
      </c>
    </row>
    <row r="40" spans="1:60" outlineLevel="1" x14ac:dyDescent="0.2">
      <c r="A40" s="230">
        <v>26</v>
      </c>
      <c r="B40" s="231" t="s">
        <v>159</v>
      </c>
      <c r="C40" s="239" t="s">
        <v>160</v>
      </c>
      <c r="D40" s="232" t="s">
        <v>161</v>
      </c>
      <c r="E40" s="233">
        <v>1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94</v>
      </c>
      <c r="T40" s="236" t="s">
        <v>95</v>
      </c>
      <c r="U40" s="213">
        <v>4.0999999999999996</v>
      </c>
      <c r="V40" s="213">
        <f>ROUND(E40*U40,2)</f>
        <v>4.0999999999999996</v>
      </c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96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30">
        <v>27</v>
      </c>
      <c r="B41" s="231" t="s">
        <v>162</v>
      </c>
      <c r="C41" s="239" t="s">
        <v>163</v>
      </c>
      <c r="D41" s="232" t="s">
        <v>93</v>
      </c>
      <c r="E41" s="233">
        <v>170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94</v>
      </c>
      <c r="T41" s="236" t="s">
        <v>95</v>
      </c>
      <c r="U41" s="213">
        <v>8.4699999999999998E-2</v>
      </c>
      <c r="V41" s="213">
        <f>ROUND(E41*U41,2)</f>
        <v>14.4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96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23">
        <v>28</v>
      </c>
      <c r="B42" s="224" t="s">
        <v>164</v>
      </c>
      <c r="C42" s="240" t="s">
        <v>165</v>
      </c>
      <c r="D42" s="225" t="s">
        <v>93</v>
      </c>
      <c r="E42" s="226">
        <v>170</v>
      </c>
      <c r="F42" s="227"/>
      <c r="G42" s="228">
        <f>ROUND(E42*F42,2)</f>
        <v>0</v>
      </c>
      <c r="H42" s="227"/>
      <c r="I42" s="228">
        <f>ROUND(E42*H42,2)</f>
        <v>0</v>
      </c>
      <c r="J42" s="227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94</v>
      </c>
      <c r="T42" s="229" t="s">
        <v>95</v>
      </c>
      <c r="U42" s="213">
        <v>9.9000000000000005E-2</v>
      </c>
      <c r="V42" s="213">
        <f>ROUND(E42*U42,2)</f>
        <v>16.829999999999998</v>
      </c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96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x14ac:dyDescent="0.2">
      <c r="A43" s="5"/>
      <c r="B43" s="6"/>
      <c r="C43" s="242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v>15</v>
      </c>
      <c r="AF43">
        <v>21</v>
      </c>
    </row>
    <row r="44" spans="1:60" x14ac:dyDescent="0.2">
      <c r="A44" s="207"/>
      <c r="B44" s="208" t="s">
        <v>29</v>
      </c>
      <c r="C44" s="243"/>
      <c r="D44" s="209"/>
      <c r="E44" s="210"/>
      <c r="F44" s="210"/>
      <c r="G44" s="237">
        <f>G8+G35+G39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E44">
        <f>SUMIF(L7:L42,AE43,G7:G42)</f>
        <v>0</v>
      </c>
      <c r="AF44">
        <f>SUMIF(L7:L42,AF43,G7:G42)</f>
        <v>0</v>
      </c>
      <c r="AG44" t="s">
        <v>166</v>
      </c>
    </row>
    <row r="45" spans="1:60" x14ac:dyDescent="0.2">
      <c r="C45" s="244"/>
      <c r="D45" s="188"/>
      <c r="AG45" t="s">
        <v>167</v>
      </c>
    </row>
    <row r="46" spans="1:60" x14ac:dyDescent="0.2">
      <c r="D46" s="188"/>
    </row>
    <row r="47" spans="1:60" x14ac:dyDescent="0.2">
      <c r="D47" s="188"/>
    </row>
    <row r="48" spans="1:60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2ymnJfAIy719hZififlgbZmNmZOdGurFAWPxZv95zlLnaibOCEOFOHjqFD9y4/iWJEgoOUonyhBBn7L1OgM0yQ==" saltValue="WKsOHLP3K9VcsNQAXZd0j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64</v>
      </c>
      <c r="B1" s="189"/>
      <c r="C1" s="189"/>
      <c r="D1" s="189"/>
      <c r="E1" s="189"/>
      <c r="F1" s="189"/>
      <c r="G1" s="189"/>
      <c r="AG1" t="s">
        <v>65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66</v>
      </c>
    </row>
    <row r="3" spans="1:60" ht="24.95" customHeight="1" x14ac:dyDescent="0.2">
      <c r="A3" s="190" t="s">
        <v>8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66</v>
      </c>
      <c r="AG3" t="s">
        <v>67</v>
      </c>
    </row>
    <row r="4" spans="1:60" ht="24.95" customHeight="1" x14ac:dyDescent="0.2">
      <c r="A4" s="194" t="s">
        <v>9</v>
      </c>
      <c r="B4" s="195" t="s">
        <v>50</v>
      </c>
      <c r="C4" s="196" t="s">
        <v>51</v>
      </c>
      <c r="D4" s="197"/>
      <c r="E4" s="197"/>
      <c r="F4" s="197"/>
      <c r="G4" s="198"/>
      <c r="AG4" t="s">
        <v>68</v>
      </c>
    </row>
    <row r="5" spans="1:60" x14ac:dyDescent="0.2">
      <c r="D5" s="188"/>
    </row>
    <row r="6" spans="1:60" ht="38.25" x14ac:dyDescent="0.2">
      <c r="A6" s="200" t="s">
        <v>69</v>
      </c>
      <c r="B6" s="202" t="s">
        <v>70</v>
      </c>
      <c r="C6" s="202" t="s">
        <v>71</v>
      </c>
      <c r="D6" s="201" t="s">
        <v>72</v>
      </c>
      <c r="E6" s="200" t="s">
        <v>73</v>
      </c>
      <c r="F6" s="199" t="s">
        <v>74</v>
      </c>
      <c r="G6" s="200" t="s">
        <v>29</v>
      </c>
      <c r="H6" s="203" t="s">
        <v>30</v>
      </c>
      <c r="I6" s="203" t="s">
        <v>75</v>
      </c>
      <c r="J6" s="203" t="s">
        <v>31</v>
      </c>
      <c r="K6" s="203" t="s">
        <v>76</v>
      </c>
      <c r="L6" s="203" t="s">
        <v>77</v>
      </c>
      <c r="M6" s="203" t="s">
        <v>78</v>
      </c>
      <c r="N6" s="203" t="s">
        <v>79</v>
      </c>
      <c r="O6" s="203" t="s">
        <v>80</v>
      </c>
      <c r="P6" s="203" t="s">
        <v>81</v>
      </c>
      <c r="Q6" s="203" t="s">
        <v>82</v>
      </c>
      <c r="R6" s="203" t="s">
        <v>83</v>
      </c>
      <c r="S6" s="203" t="s">
        <v>84</v>
      </c>
      <c r="T6" s="203" t="s">
        <v>85</v>
      </c>
      <c r="U6" s="203" t="s">
        <v>86</v>
      </c>
      <c r="V6" s="203" t="s">
        <v>87</v>
      </c>
      <c r="W6" s="203" t="s">
        <v>88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89</v>
      </c>
      <c r="B8" s="218" t="s">
        <v>56</v>
      </c>
      <c r="C8" s="238" t="s">
        <v>57</v>
      </c>
      <c r="D8" s="219"/>
      <c r="E8" s="220"/>
      <c r="F8" s="221"/>
      <c r="G8" s="221">
        <f>SUMIF(AG9:AG34,"&lt;&gt;NOR",G9:G34)</f>
        <v>0</v>
      </c>
      <c r="H8" s="221"/>
      <c r="I8" s="221">
        <f>SUM(I9:I34)</f>
        <v>0</v>
      </c>
      <c r="J8" s="221"/>
      <c r="K8" s="221">
        <f>SUM(K9:K34)</f>
        <v>0</v>
      </c>
      <c r="L8" s="221"/>
      <c r="M8" s="221">
        <f>SUM(M9:M34)</f>
        <v>0</v>
      </c>
      <c r="N8" s="221"/>
      <c r="O8" s="221">
        <f>SUM(O9:O34)</f>
        <v>0.22</v>
      </c>
      <c r="P8" s="221"/>
      <c r="Q8" s="221">
        <f>SUM(Q9:Q34)</f>
        <v>0</v>
      </c>
      <c r="R8" s="221"/>
      <c r="S8" s="221"/>
      <c r="T8" s="222"/>
      <c r="U8" s="216"/>
      <c r="V8" s="216">
        <f>SUM(V9:V34)</f>
        <v>37.74</v>
      </c>
      <c r="W8" s="216"/>
      <c r="AG8" t="s">
        <v>90</v>
      </c>
    </row>
    <row r="9" spans="1:60" ht="22.5" outlineLevel="1" x14ac:dyDescent="0.2">
      <c r="A9" s="230">
        <v>1</v>
      </c>
      <c r="B9" s="231" t="s">
        <v>91</v>
      </c>
      <c r="C9" s="239" t="s">
        <v>92</v>
      </c>
      <c r="D9" s="232" t="s">
        <v>93</v>
      </c>
      <c r="E9" s="233">
        <v>170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56</v>
      </c>
      <c r="S9" s="235" t="s">
        <v>94</v>
      </c>
      <c r="T9" s="236" t="s">
        <v>95</v>
      </c>
      <c r="U9" s="213">
        <v>0.13</v>
      </c>
      <c r="V9" s="213">
        <f>ROUND(E9*U9,2)</f>
        <v>22.1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96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23">
        <v>2</v>
      </c>
      <c r="B10" s="224" t="s">
        <v>97</v>
      </c>
      <c r="C10" s="240" t="s">
        <v>98</v>
      </c>
      <c r="D10" s="225" t="s">
        <v>99</v>
      </c>
      <c r="E10" s="226">
        <v>178.5</v>
      </c>
      <c r="F10" s="227"/>
      <c r="G10" s="228">
        <f>ROUND(E10*F10,2)</f>
        <v>0</v>
      </c>
      <c r="H10" s="227"/>
      <c r="I10" s="228">
        <f>ROUND(E10*H10,2)</f>
        <v>0</v>
      </c>
      <c r="J10" s="227"/>
      <c r="K10" s="228">
        <f>ROUND(E10*J10,2)</f>
        <v>0</v>
      </c>
      <c r="L10" s="228">
        <v>21</v>
      </c>
      <c r="M10" s="228">
        <f>G10*(1+L10/100)</f>
        <v>0</v>
      </c>
      <c r="N10" s="228">
        <v>1E-3</v>
      </c>
      <c r="O10" s="228">
        <f>ROUND(E10*N10,2)</f>
        <v>0.18</v>
      </c>
      <c r="P10" s="228">
        <v>0</v>
      </c>
      <c r="Q10" s="228">
        <f>ROUND(E10*P10,2)</f>
        <v>0</v>
      </c>
      <c r="R10" s="228" t="s">
        <v>100</v>
      </c>
      <c r="S10" s="228" t="s">
        <v>94</v>
      </c>
      <c r="T10" s="229" t="s">
        <v>95</v>
      </c>
      <c r="U10" s="213">
        <v>0</v>
      </c>
      <c r="V10" s="213">
        <f>ROUND(E10*U10,2)</f>
        <v>0</v>
      </c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101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11"/>
      <c r="B11" s="212"/>
      <c r="C11" s="241" t="s">
        <v>102</v>
      </c>
      <c r="D11" s="214"/>
      <c r="E11" s="215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103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11"/>
      <c r="B12" s="212"/>
      <c r="C12" s="241" t="s">
        <v>104</v>
      </c>
      <c r="D12" s="214"/>
      <c r="E12" s="215">
        <v>178.5</v>
      </c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103</v>
      </c>
      <c r="AH12" s="204">
        <v>0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30">
        <v>3</v>
      </c>
      <c r="B13" s="231" t="s">
        <v>105</v>
      </c>
      <c r="C13" s="239" t="s">
        <v>106</v>
      </c>
      <c r="D13" s="232" t="s">
        <v>93</v>
      </c>
      <c r="E13" s="233">
        <v>10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 t="s">
        <v>56</v>
      </c>
      <c r="S13" s="235" t="s">
        <v>94</v>
      </c>
      <c r="T13" s="236" t="s">
        <v>95</v>
      </c>
      <c r="U13" s="213">
        <v>0.17917</v>
      </c>
      <c r="V13" s="213">
        <f>ROUND(E13*U13,2)</f>
        <v>1.79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96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23">
        <v>4</v>
      </c>
      <c r="B14" s="224" t="s">
        <v>107</v>
      </c>
      <c r="C14" s="240" t="s">
        <v>108</v>
      </c>
      <c r="D14" s="225" t="s">
        <v>99</v>
      </c>
      <c r="E14" s="226">
        <v>6.2</v>
      </c>
      <c r="F14" s="227"/>
      <c r="G14" s="228">
        <f>ROUND(E14*F14,2)</f>
        <v>0</v>
      </c>
      <c r="H14" s="227"/>
      <c r="I14" s="228">
        <f>ROUND(E14*H14,2)</f>
        <v>0</v>
      </c>
      <c r="J14" s="227"/>
      <c r="K14" s="228">
        <f>ROUND(E14*J14,2)</f>
        <v>0</v>
      </c>
      <c r="L14" s="228">
        <v>21</v>
      </c>
      <c r="M14" s="228">
        <f>G14*(1+L14/100)</f>
        <v>0</v>
      </c>
      <c r="N14" s="228">
        <v>1E-3</v>
      </c>
      <c r="O14" s="228">
        <f>ROUND(E14*N14,2)</f>
        <v>0.01</v>
      </c>
      <c r="P14" s="228">
        <v>0</v>
      </c>
      <c r="Q14" s="228">
        <f>ROUND(E14*P14,2)</f>
        <v>0</v>
      </c>
      <c r="R14" s="228" t="s">
        <v>100</v>
      </c>
      <c r="S14" s="228" t="s">
        <v>94</v>
      </c>
      <c r="T14" s="229" t="s">
        <v>95</v>
      </c>
      <c r="U14" s="213">
        <v>0</v>
      </c>
      <c r="V14" s="213">
        <f>ROUND(E14*U14,2)</f>
        <v>0</v>
      </c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101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11"/>
      <c r="B15" s="212"/>
      <c r="C15" s="241" t="s">
        <v>168</v>
      </c>
      <c r="D15" s="214"/>
      <c r="E15" s="215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103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41" t="s">
        <v>169</v>
      </c>
      <c r="D16" s="214"/>
      <c r="E16" s="215">
        <v>6.2</v>
      </c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103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30">
        <v>5</v>
      </c>
      <c r="B17" s="231" t="s">
        <v>111</v>
      </c>
      <c r="C17" s="239" t="s">
        <v>112</v>
      </c>
      <c r="D17" s="232" t="s">
        <v>93</v>
      </c>
      <c r="E17" s="233">
        <v>57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113</v>
      </c>
      <c r="T17" s="236" t="s">
        <v>114</v>
      </c>
      <c r="U17" s="213">
        <v>0</v>
      </c>
      <c r="V17" s="213">
        <f>ROUND(E17*U17,2)</f>
        <v>0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96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30">
        <v>6</v>
      </c>
      <c r="B18" s="231" t="s">
        <v>115</v>
      </c>
      <c r="C18" s="239" t="s">
        <v>116</v>
      </c>
      <c r="D18" s="232" t="s">
        <v>93</v>
      </c>
      <c r="E18" s="233">
        <v>57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113</v>
      </c>
      <c r="T18" s="236" t="s">
        <v>114</v>
      </c>
      <c r="U18" s="213">
        <v>0</v>
      </c>
      <c r="V18" s="213">
        <f>ROUND(E18*U18,2)</f>
        <v>0</v>
      </c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101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30">
        <v>7</v>
      </c>
      <c r="B19" s="231" t="s">
        <v>117</v>
      </c>
      <c r="C19" s="239" t="s">
        <v>118</v>
      </c>
      <c r="D19" s="232" t="s">
        <v>119</v>
      </c>
      <c r="E19" s="233">
        <v>50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113</v>
      </c>
      <c r="T19" s="236" t="s">
        <v>114</v>
      </c>
      <c r="U19" s="213">
        <v>0</v>
      </c>
      <c r="V19" s="213">
        <f>ROUND(E19*U19,2)</f>
        <v>0</v>
      </c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96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30">
        <v>8</v>
      </c>
      <c r="B20" s="231" t="s">
        <v>120</v>
      </c>
      <c r="C20" s="239" t="s">
        <v>121</v>
      </c>
      <c r="D20" s="232" t="s">
        <v>119</v>
      </c>
      <c r="E20" s="233">
        <v>50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/>
      <c r="S20" s="235" t="s">
        <v>113</v>
      </c>
      <c r="T20" s="236" t="s">
        <v>114</v>
      </c>
      <c r="U20" s="213">
        <v>0</v>
      </c>
      <c r="V20" s="213">
        <f>ROUND(E20*U20,2)</f>
        <v>0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101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30">
        <v>9</v>
      </c>
      <c r="B21" s="231" t="s">
        <v>122</v>
      </c>
      <c r="C21" s="239" t="s">
        <v>123</v>
      </c>
      <c r="D21" s="232" t="s">
        <v>119</v>
      </c>
      <c r="E21" s="233">
        <v>6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5"/>
      <c r="S21" s="235" t="s">
        <v>113</v>
      </c>
      <c r="T21" s="236" t="s">
        <v>114</v>
      </c>
      <c r="U21" s="213">
        <v>0</v>
      </c>
      <c r="V21" s="213">
        <f>ROUND(E21*U21,2)</f>
        <v>0</v>
      </c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96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30">
        <v>10</v>
      </c>
      <c r="B22" s="231" t="s">
        <v>46</v>
      </c>
      <c r="C22" s="239" t="s">
        <v>124</v>
      </c>
      <c r="D22" s="232" t="s">
        <v>125</v>
      </c>
      <c r="E22" s="233">
        <v>3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/>
      <c r="S22" s="235" t="s">
        <v>113</v>
      </c>
      <c r="T22" s="236" t="s">
        <v>114</v>
      </c>
      <c r="U22" s="213">
        <v>0</v>
      </c>
      <c r="V22" s="213">
        <f>ROUND(E22*U22,2)</f>
        <v>0</v>
      </c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101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30">
        <v>11</v>
      </c>
      <c r="B23" s="231" t="s">
        <v>126</v>
      </c>
      <c r="C23" s="239" t="s">
        <v>127</v>
      </c>
      <c r="D23" s="232" t="s">
        <v>119</v>
      </c>
      <c r="E23" s="233">
        <v>4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113</v>
      </c>
      <c r="T23" s="236" t="s">
        <v>114</v>
      </c>
      <c r="U23" s="213">
        <v>0</v>
      </c>
      <c r="V23" s="213">
        <f>ROUND(E23*U23,2)</f>
        <v>0</v>
      </c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101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0">
        <v>12</v>
      </c>
      <c r="B24" s="231" t="s">
        <v>128</v>
      </c>
      <c r="C24" s="239" t="s">
        <v>129</v>
      </c>
      <c r="D24" s="232" t="s">
        <v>119</v>
      </c>
      <c r="E24" s="233">
        <v>2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113</v>
      </c>
      <c r="T24" s="236" t="s">
        <v>114</v>
      </c>
      <c r="U24" s="213">
        <v>0</v>
      </c>
      <c r="V24" s="213">
        <f>ROUND(E24*U24,2)</f>
        <v>0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101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30">
        <v>13</v>
      </c>
      <c r="B25" s="231" t="s">
        <v>130</v>
      </c>
      <c r="C25" s="239" t="s">
        <v>131</v>
      </c>
      <c r="D25" s="232" t="s">
        <v>93</v>
      </c>
      <c r="E25" s="233">
        <v>60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2.9E-4</v>
      </c>
      <c r="O25" s="235">
        <f>ROUND(E25*N25,2)</f>
        <v>0.02</v>
      </c>
      <c r="P25" s="235">
        <v>0</v>
      </c>
      <c r="Q25" s="235">
        <f>ROUND(E25*P25,2)</f>
        <v>0</v>
      </c>
      <c r="R25" s="235"/>
      <c r="S25" s="235" t="s">
        <v>94</v>
      </c>
      <c r="T25" s="236" t="s">
        <v>95</v>
      </c>
      <c r="U25" s="213">
        <v>9.1219999999999996E-2</v>
      </c>
      <c r="V25" s="213">
        <f>ROUND(E25*U25,2)</f>
        <v>5.47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96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30">
        <v>14</v>
      </c>
      <c r="B26" s="231" t="s">
        <v>132</v>
      </c>
      <c r="C26" s="239" t="s">
        <v>133</v>
      </c>
      <c r="D26" s="232" t="s">
        <v>93</v>
      </c>
      <c r="E26" s="233">
        <v>30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2.9E-4</v>
      </c>
      <c r="O26" s="235">
        <f>ROUND(E26*N26,2)</f>
        <v>0.01</v>
      </c>
      <c r="P26" s="235">
        <v>0</v>
      </c>
      <c r="Q26" s="235">
        <f>ROUND(E26*P26,2)</f>
        <v>0</v>
      </c>
      <c r="R26" s="235"/>
      <c r="S26" s="235" t="s">
        <v>94</v>
      </c>
      <c r="T26" s="236" t="s">
        <v>95</v>
      </c>
      <c r="U26" s="213">
        <v>9.1219999999999996E-2</v>
      </c>
      <c r="V26" s="213">
        <f>ROUND(E26*U26,2)</f>
        <v>2.74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134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30">
        <v>15</v>
      </c>
      <c r="B27" s="231" t="s">
        <v>135</v>
      </c>
      <c r="C27" s="239" t="s">
        <v>136</v>
      </c>
      <c r="D27" s="232" t="s">
        <v>119</v>
      </c>
      <c r="E27" s="233">
        <v>1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113</v>
      </c>
      <c r="T27" s="236" t="s">
        <v>114</v>
      </c>
      <c r="U27" s="213">
        <v>0</v>
      </c>
      <c r="V27" s="213">
        <f>ROUND(E27*U27,2)</f>
        <v>0</v>
      </c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30">
        <v>16</v>
      </c>
      <c r="B28" s="231" t="s">
        <v>137</v>
      </c>
      <c r="C28" s="239" t="s">
        <v>138</v>
      </c>
      <c r="D28" s="232" t="s">
        <v>119</v>
      </c>
      <c r="E28" s="233">
        <v>3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/>
      <c r="S28" s="235" t="s">
        <v>113</v>
      </c>
      <c r="T28" s="236" t="s">
        <v>114</v>
      </c>
      <c r="U28" s="213">
        <v>0</v>
      </c>
      <c r="V28" s="213">
        <f>ROUND(E28*U28,2)</f>
        <v>0</v>
      </c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101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ht="22.5" outlineLevel="1" x14ac:dyDescent="0.2">
      <c r="A29" s="230">
        <v>17</v>
      </c>
      <c r="B29" s="231" t="s">
        <v>139</v>
      </c>
      <c r="C29" s="239" t="s">
        <v>170</v>
      </c>
      <c r="D29" s="232" t="s">
        <v>119</v>
      </c>
      <c r="E29" s="233">
        <v>8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2.1000000000000001E-4</v>
      </c>
      <c r="O29" s="235">
        <f>ROUND(E29*N29,2)</f>
        <v>0</v>
      </c>
      <c r="P29" s="235">
        <v>0</v>
      </c>
      <c r="Q29" s="235">
        <f>ROUND(E29*P29,2)</f>
        <v>0</v>
      </c>
      <c r="R29" s="235"/>
      <c r="S29" s="235" t="s">
        <v>113</v>
      </c>
      <c r="T29" s="236" t="s">
        <v>114</v>
      </c>
      <c r="U29" s="213">
        <v>0.35216999999999998</v>
      </c>
      <c r="V29" s="213">
        <f>ROUND(E29*U29,2)</f>
        <v>2.82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134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30">
        <v>18</v>
      </c>
      <c r="B30" s="231" t="s">
        <v>141</v>
      </c>
      <c r="C30" s="239" t="s">
        <v>142</v>
      </c>
      <c r="D30" s="232" t="s">
        <v>119</v>
      </c>
      <c r="E30" s="233">
        <v>8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2.1000000000000001E-4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56</v>
      </c>
      <c r="S30" s="235" t="s">
        <v>94</v>
      </c>
      <c r="T30" s="236" t="s">
        <v>95</v>
      </c>
      <c r="U30" s="213">
        <v>0.35216999999999998</v>
      </c>
      <c r="V30" s="213">
        <f>ROUND(E30*U30,2)</f>
        <v>2.82</v>
      </c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134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30">
        <v>19</v>
      </c>
      <c r="B31" s="231" t="s">
        <v>143</v>
      </c>
      <c r="C31" s="239" t="s">
        <v>144</v>
      </c>
      <c r="D31" s="232" t="s">
        <v>119</v>
      </c>
      <c r="E31" s="233">
        <v>3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113</v>
      </c>
      <c r="T31" s="236" t="s">
        <v>114</v>
      </c>
      <c r="U31" s="213">
        <v>0</v>
      </c>
      <c r="V31" s="213">
        <f>ROUND(E31*U31,2)</f>
        <v>0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96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30">
        <v>20</v>
      </c>
      <c r="B32" s="231" t="s">
        <v>145</v>
      </c>
      <c r="C32" s="239" t="s">
        <v>146</v>
      </c>
      <c r="D32" s="232" t="s">
        <v>119</v>
      </c>
      <c r="E32" s="233">
        <v>3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/>
      <c r="S32" s="235" t="s">
        <v>113</v>
      </c>
      <c r="T32" s="236" t="s">
        <v>114</v>
      </c>
      <c r="U32" s="213">
        <v>0</v>
      </c>
      <c r="V32" s="213">
        <f>ROUND(E32*U32,2)</f>
        <v>0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101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30">
        <v>21</v>
      </c>
      <c r="B33" s="231" t="s">
        <v>147</v>
      </c>
      <c r="C33" s="239" t="s">
        <v>148</v>
      </c>
      <c r="D33" s="232" t="s">
        <v>119</v>
      </c>
      <c r="E33" s="233">
        <v>1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/>
      <c r="S33" s="235" t="s">
        <v>113</v>
      </c>
      <c r="T33" s="236" t="s">
        <v>114</v>
      </c>
      <c r="U33" s="213">
        <v>0</v>
      </c>
      <c r="V33" s="213">
        <f>ROUND(E33*U33,2)</f>
        <v>0</v>
      </c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96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30">
        <v>22</v>
      </c>
      <c r="B34" s="231" t="s">
        <v>149</v>
      </c>
      <c r="C34" s="239" t="s">
        <v>150</v>
      </c>
      <c r="D34" s="232" t="s">
        <v>119</v>
      </c>
      <c r="E34" s="233">
        <v>1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5"/>
      <c r="S34" s="235" t="s">
        <v>113</v>
      </c>
      <c r="T34" s="236" t="s">
        <v>114</v>
      </c>
      <c r="U34" s="213">
        <v>0</v>
      </c>
      <c r="V34" s="213">
        <f>ROUND(E34*U34,2)</f>
        <v>0</v>
      </c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101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x14ac:dyDescent="0.2">
      <c r="A35" s="217" t="s">
        <v>89</v>
      </c>
      <c r="B35" s="218" t="s">
        <v>58</v>
      </c>
      <c r="C35" s="238" t="s">
        <v>59</v>
      </c>
      <c r="D35" s="219"/>
      <c r="E35" s="220"/>
      <c r="F35" s="221"/>
      <c r="G35" s="221">
        <f>SUMIF(AG36:AG38,"&lt;&gt;NOR",G36:G38)</f>
        <v>0</v>
      </c>
      <c r="H35" s="221"/>
      <c r="I35" s="221">
        <f>SUM(I36:I38)</f>
        <v>0</v>
      </c>
      <c r="J35" s="221"/>
      <c r="K35" s="221">
        <f>SUM(K36:K38)</f>
        <v>0</v>
      </c>
      <c r="L35" s="221"/>
      <c r="M35" s="221">
        <f>SUM(M36:M38)</f>
        <v>0</v>
      </c>
      <c r="N35" s="221"/>
      <c r="O35" s="221">
        <f>SUM(O36:O38)</f>
        <v>0</v>
      </c>
      <c r="P35" s="221"/>
      <c r="Q35" s="221">
        <f>SUM(Q36:Q38)</f>
        <v>0</v>
      </c>
      <c r="R35" s="221"/>
      <c r="S35" s="221"/>
      <c r="T35" s="222"/>
      <c r="U35" s="216"/>
      <c r="V35" s="216">
        <f>SUM(V36:V38)</f>
        <v>1</v>
      </c>
      <c r="W35" s="216"/>
      <c r="AG35" t="s">
        <v>90</v>
      </c>
    </row>
    <row r="36" spans="1:60" outlineLevel="1" x14ac:dyDescent="0.2">
      <c r="A36" s="230">
        <v>23</v>
      </c>
      <c r="B36" s="231" t="s">
        <v>151</v>
      </c>
      <c r="C36" s="239" t="s">
        <v>152</v>
      </c>
      <c r="D36" s="232" t="s">
        <v>153</v>
      </c>
      <c r="E36" s="233">
        <v>10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0</v>
      </c>
      <c r="O36" s="235">
        <f>ROUND(E36*N36,2)</f>
        <v>0</v>
      </c>
      <c r="P36" s="235">
        <v>0</v>
      </c>
      <c r="Q36" s="235">
        <f>ROUND(E36*P36,2)</f>
        <v>0</v>
      </c>
      <c r="R36" s="235"/>
      <c r="S36" s="235" t="s">
        <v>113</v>
      </c>
      <c r="T36" s="236" t="s">
        <v>114</v>
      </c>
      <c r="U36" s="213">
        <v>0</v>
      </c>
      <c r="V36" s="213">
        <f>ROUND(E36*U36,2)</f>
        <v>0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96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30">
        <v>24</v>
      </c>
      <c r="B37" s="231" t="s">
        <v>154</v>
      </c>
      <c r="C37" s="239" t="s">
        <v>155</v>
      </c>
      <c r="D37" s="232" t="s">
        <v>153</v>
      </c>
      <c r="E37" s="233">
        <v>8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/>
      <c r="S37" s="235" t="s">
        <v>113</v>
      </c>
      <c r="T37" s="236" t="s">
        <v>114</v>
      </c>
      <c r="U37" s="213">
        <v>0</v>
      </c>
      <c r="V37" s="213">
        <f>ROUND(E37*U37,2)</f>
        <v>0</v>
      </c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96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30">
        <v>25</v>
      </c>
      <c r="B38" s="231" t="s">
        <v>156</v>
      </c>
      <c r="C38" s="239" t="s">
        <v>157</v>
      </c>
      <c r="D38" s="232" t="s">
        <v>158</v>
      </c>
      <c r="E38" s="233">
        <v>1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/>
      <c r="S38" s="235" t="s">
        <v>94</v>
      </c>
      <c r="T38" s="236" t="s">
        <v>114</v>
      </c>
      <c r="U38" s="213">
        <v>1</v>
      </c>
      <c r="V38" s="213">
        <f>ROUND(E38*U38,2)</f>
        <v>1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96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x14ac:dyDescent="0.2">
      <c r="A39" s="217" t="s">
        <v>89</v>
      </c>
      <c r="B39" s="218" t="s">
        <v>60</v>
      </c>
      <c r="C39" s="238" t="s">
        <v>61</v>
      </c>
      <c r="D39" s="219"/>
      <c r="E39" s="220"/>
      <c r="F39" s="221"/>
      <c r="G39" s="221">
        <f>SUMIF(AG40:AG42,"&lt;&gt;NOR",G40:G42)</f>
        <v>0</v>
      </c>
      <c r="H39" s="221"/>
      <c r="I39" s="221">
        <f>SUM(I40:I42)</f>
        <v>0</v>
      </c>
      <c r="J39" s="221"/>
      <c r="K39" s="221">
        <f>SUM(K40:K42)</f>
        <v>0</v>
      </c>
      <c r="L39" s="221"/>
      <c r="M39" s="221">
        <f>SUM(M40:M42)</f>
        <v>0</v>
      </c>
      <c r="N39" s="221"/>
      <c r="O39" s="221">
        <f>SUM(O40:O42)</f>
        <v>0</v>
      </c>
      <c r="P39" s="221"/>
      <c r="Q39" s="221">
        <f>SUM(Q40:Q42)</f>
        <v>0</v>
      </c>
      <c r="R39" s="221"/>
      <c r="S39" s="221"/>
      <c r="T39" s="222"/>
      <c r="U39" s="216"/>
      <c r="V39" s="216">
        <f>SUM(V40:V42)</f>
        <v>35.33</v>
      </c>
      <c r="W39" s="216"/>
      <c r="AG39" t="s">
        <v>90</v>
      </c>
    </row>
    <row r="40" spans="1:60" outlineLevel="1" x14ac:dyDescent="0.2">
      <c r="A40" s="230">
        <v>26</v>
      </c>
      <c r="B40" s="231" t="s">
        <v>159</v>
      </c>
      <c r="C40" s="239" t="s">
        <v>160</v>
      </c>
      <c r="D40" s="232" t="s">
        <v>161</v>
      </c>
      <c r="E40" s="233">
        <v>1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94</v>
      </c>
      <c r="T40" s="236" t="s">
        <v>95</v>
      </c>
      <c r="U40" s="213">
        <v>4.0999999999999996</v>
      </c>
      <c r="V40" s="213">
        <f>ROUND(E40*U40,2)</f>
        <v>4.0999999999999996</v>
      </c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96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30">
        <v>27</v>
      </c>
      <c r="B41" s="231" t="s">
        <v>162</v>
      </c>
      <c r="C41" s="239" t="s">
        <v>163</v>
      </c>
      <c r="D41" s="232" t="s">
        <v>93</v>
      </c>
      <c r="E41" s="233">
        <v>170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94</v>
      </c>
      <c r="T41" s="236" t="s">
        <v>95</v>
      </c>
      <c r="U41" s="213">
        <v>8.4699999999999998E-2</v>
      </c>
      <c r="V41" s="213">
        <f>ROUND(E41*U41,2)</f>
        <v>14.4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96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23">
        <v>28</v>
      </c>
      <c r="B42" s="224" t="s">
        <v>164</v>
      </c>
      <c r="C42" s="240" t="s">
        <v>165</v>
      </c>
      <c r="D42" s="225" t="s">
        <v>93</v>
      </c>
      <c r="E42" s="226">
        <v>170</v>
      </c>
      <c r="F42" s="227"/>
      <c r="G42" s="228">
        <f>ROUND(E42*F42,2)</f>
        <v>0</v>
      </c>
      <c r="H42" s="227"/>
      <c r="I42" s="228">
        <f>ROUND(E42*H42,2)</f>
        <v>0</v>
      </c>
      <c r="J42" s="227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94</v>
      </c>
      <c r="T42" s="229" t="s">
        <v>95</v>
      </c>
      <c r="U42" s="213">
        <v>9.9000000000000005E-2</v>
      </c>
      <c r="V42" s="213">
        <f>ROUND(E42*U42,2)</f>
        <v>16.829999999999998</v>
      </c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96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x14ac:dyDescent="0.2">
      <c r="A43" s="5"/>
      <c r="B43" s="6"/>
      <c r="C43" s="242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v>15</v>
      </c>
      <c r="AF43">
        <v>21</v>
      </c>
    </row>
    <row r="44" spans="1:60" x14ac:dyDescent="0.2">
      <c r="A44" s="207"/>
      <c r="B44" s="208" t="s">
        <v>29</v>
      </c>
      <c r="C44" s="243"/>
      <c r="D44" s="209"/>
      <c r="E44" s="210"/>
      <c r="F44" s="210"/>
      <c r="G44" s="237">
        <f>G8+G35+G39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E44">
        <f>SUMIF(L7:L42,AE43,G7:G42)</f>
        <v>0</v>
      </c>
      <c r="AF44">
        <f>SUMIF(L7:L42,AF43,G7:G42)</f>
        <v>0</v>
      </c>
      <c r="AG44" t="s">
        <v>166</v>
      </c>
    </row>
    <row r="45" spans="1:60" x14ac:dyDescent="0.2">
      <c r="C45" s="244"/>
      <c r="D45" s="188"/>
      <c r="AG45" t="s">
        <v>167</v>
      </c>
    </row>
    <row r="46" spans="1:60" x14ac:dyDescent="0.2">
      <c r="D46" s="188"/>
    </row>
    <row r="47" spans="1:60" x14ac:dyDescent="0.2">
      <c r="D47" s="188"/>
    </row>
    <row r="48" spans="1:60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UjPuqxrnOpqOWA5iUojoku2osyCvaWWxzQrfENEzbqck/5F36GDT28UB4m3IOQrtgu6pcxoNs4B61sXj0wAGaA==" saltValue="BiOKHksKS5tXS9ow0YSlh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X1 Pol</vt:lpstr>
      <vt:lpstr>01 X2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X1 Pol'!Názvy_tisku</vt:lpstr>
      <vt:lpstr>'01 X2 Pol'!Názvy_tisku</vt:lpstr>
      <vt:lpstr>oadresa</vt:lpstr>
      <vt:lpstr>Stavba!Objednatel</vt:lpstr>
      <vt:lpstr>Stavba!Objekt</vt:lpstr>
      <vt:lpstr>'01 X1 Pol'!Oblast_tisku</vt:lpstr>
      <vt:lpstr>'01 X2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Vistr</dc:creator>
  <cp:lastModifiedBy>Vistr</cp:lastModifiedBy>
  <cp:lastPrinted>2014-02-28T09:52:57Z</cp:lastPrinted>
  <dcterms:created xsi:type="dcterms:W3CDTF">2009-04-08T07:15:50Z</dcterms:created>
  <dcterms:modified xsi:type="dcterms:W3CDTF">2017-10-31T13:57:57Z</dcterms:modified>
</cp:coreProperties>
</file>